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<sst xmlns="http://schemas.openxmlformats.org/spreadsheetml/2006/main" count="39" uniqueCount="39">
  <si>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Natural Mortality</t>
  </si>
  <si>
    <t>Dam-Inflicted</t>
  </si>
  <si>
    <t>Per-Dam Loss</t>
  </si>
  <si>
    <t>LGN</t>
  </si>
  <si>
    <t>LMO</t>
  </si>
  <si>
    <t>LGS</t>
  </si>
  <si>
    <t>ICH</t>
  </si>
  <si>
    <t>MCN</t>
  </si>
  <si>
    <t>JDA</t>
  </si>
  <si>
    <t>TDA</t>
  </si>
  <si>
    <t>BON</t>
  </si>
  <si>
    <t>Per-Dam Survival</t>
  </si>
  <si>
    <t>Ocean Mortality</t>
  </si>
  <si>
    <t>Transport</t>
  </si>
  <si>
    <t>Transport Mortality</t>
  </si>
  <si>
    <t>8 Dams</t>
  </si>
  <si>
    <t>4 Dams</t>
  </si>
  <si>
    <t>Estuary</t>
  </si>
  <si>
    <t>Ocean</t>
  </si>
  <si>
    <t>T/8 Dams</t>
  </si>
  <si>
    <t>T/4 Dams</t>
  </si>
  <si>
    <t>Harvest</t>
  </si>
  <si>
    <t>Harvest Rate</t>
  </si>
  <si>
    <t>SAR</t>
  </si>
  <si>
    <t>Start</t>
  </si>
  <si>
    <t>PATH WOE</t>
  </si>
  <si>
    <t>T/PATH WOE</t>
  </si>
  <si>
    <t>PATH WOE:</t>
  </si>
  <si>
    <t>Transportation/In-River Ratios</t>
  </si>
  <si>
    <t>Survival Multiplier</t>
  </si>
  <si>
    <t>No adult passage</t>
  </si>
  <si>
    <t>No compensatory mortality</t>
  </si>
  <si>
    <t>No spill/turbine/bypass details</t>
  </si>
  <si>
    <t>Estuary Mortality</t>
  </si>
  <si>
    <t>OMISSIONS FROM SIMPLE MODEL</t>
  </si>
  <si>
    <t>Extreme (high) flow/survival relationship</t>
  </si>
  <si>
    <t>Extreme (low) transport mortality</t>
  </si>
  <si>
    <t>Ocean survival increased by passage over fewer dams</t>
  </si>
  <si>
    <t>SIMPLE PASSAGE MODEL (download at http://www.buchal.com/model.xls)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</si>
</sst>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0" xfId="19" applyAlignment="1">
      <alignment/>
    </xf>
    <xf numFmtId="9" fontId="0" fillId="0" borderId="1" xfId="19" applyBorder="1" applyAlignment="1">
      <alignment/>
    </xf>
    <xf numFmtId="173" fontId="0" fillId="0" borderId="0" xfId="19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G20" sqref="G20"/>
    </sheetView>
  </sheetViews>
  <sheetFormatPr defaultColWidth="9.140625" defaultRowHeight="12.75"/>
  <cols>
    <col min="2" max="2" width="10.28125" style="0" customWidth="1"/>
    <col min="3" max="3" width="8.00390625" style="0" customWidth="1"/>
    <col min="4" max="4" width="8.8515625" style="0" customWidth="1"/>
    <col min="5" max="5" width="8.57421875" style="0" customWidth="1"/>
    <col min="7" max="7" width="8.57421875" style="0" customWidth="1"/>
    <col min="8" max="8" width="7.57421875" style="0" customWidth="1"/>
    <col min="9" max="10" width="7.7109375" style="0" customWidth="1"/>
    <col min="11" max="11" width="8.00390625" style="0" customWidth="1"/>
    <col min="12" max="12" width="6.7109375" style="0" customWidth="1"/>
    <col min="13" max="13" width="7.28125" style="0" customWidth="1"/>
    <col min="14" max="14" width="8.140625" style="0" customWidth="1"/>
  </cols>
  <sheetData>
    <row r="1" ht="12.75">
      <c r="A1" s="1" t="s">
        <v>38</v>
      </c>
    </row>
    <row r="3" spans="1:10" ht="12.75">
      <c r="A3" s="1" t="s">
        <v>0</v>
      </c>
      <c r="C3" s="6">
        <v>0.04</v>
      </c>
      <c r="E3" s="1" t="s">
        <v>33</v>
      </c>
      <c r="G3" s="6">
        <v>0.7</v>
      </c>
      <c r="J3" s="1" t="s">
        <v>28</v>
      </c>
    </row>
    <row r="4" spans="1:12" ht="13.5" thickBot="1">
      <c r="A4" s="5" t="s">
        <v>1</v>
      </c>
      <c r="B4" s="5"/>
      <c r="C4" s="7">
        <f>C5-C3</f>
        <v>0.049999999999999996</v>
      </c>
      <c r="E4" s="1" t="s">
        <v>12</v>
      </c>
      <c r="G4" s="6">
        <v>0.9</v>
      </c>
      <c r="J4" t="s">
        <v>19</v>
      </c>
      <c r="L4" s="2">
        <f>L11/L9</f>
        <v>2.083986671948349</v>
      </c>
    </row>
    <row r="5" spans="1:12" ht="12.75">
      <c r="A5" s="1" t="s">
        <v>2</v>
      </c>
      <c r="C5" s="6">
        <v>0.09</v>
      </c>
      <c r="E5" s="1" t="s">
        <v>14</v>
      </c>
      <c r="G5" s="6">
        <v>0.02</v>
      </c>
      <c r="J5" t="s">
        <v>20</v>
      </c>
      <c r="L5" s="2">
        <f>L11/L13</f>
        <v>1.6825794261576552</v>
      </c>
    </row>
    <row r="6" spans="1:12" ht="12.75">
      <c r="A6" s="4" t="s">
        <v>11</v>
      </c>
      <c r="C6" s="6">
        <f>1-C5</f>
        <v>0.91</v>
      </c>
      <c r="E6" s="1" t="s">
        <v>22</v>
      </c>
      <c r="G6" s="6">
        <v>0.25</v>
      </c>
      <c r="J6" t="s">
        <v>26</v>
      </c>
      <c r="L6" s="2">
        <f>L11/L15</f>
        <v>0.4807369789021872</v>
      </c>
    </row>
    <row r="8" spans="2:14" ht="12.75">
      <c r="B8" s="9" t="s">
        <v>24</v>
      </c>
      <c r="C8" s="9" t="s">
        <v>3</v>
      </c>
      <c r="D8" s="9" t="s">
        <v>5</v>
      </c>
      <c r="E8" s="9" t="s">
        <v>4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17</v>
      </c>
      <c r="L8" s="9" t="s">
        <v>18</v>
      </c>
      <c r="M8" s="9" t="s">
        <v>21</v>
      </c>
      <c r="N8" s="9" t="s">
        <v>23</v>
      </c>
    </row>
    <row r="9" spans="1:14" ht="12.75">
      <c r="A9" t="s">
        <v>15</v>
      </c>
      <c r="B9" s="1">
        <v>1000</v>
      </c>
      <c r="C9">
        <f>B9*C6</f>
        <v>910</v>
      </c>
      <c r="D9" s="3">
        <f>C9*C6</f>
        <v>828.1</v>
      </c>
      <c r="E9" s="3">
        <f>D9*C6</f>
        <v>753.571</v>
      </c>
      <c r="F9" s="3">
        <f>E9*C6</f>
        <v>685.7496100000001</v>
      </c>
      <c r="G9" s="3">
        <f>F9*C6</f>
        <v>624.0321451000001</v>
      </c>
      <c r="H9" s="3">
        <f>G9*C6</f>
        <v>567.8692520410001</v>
      </c>
      <c r="I9" s="3">
        <f>H9*C6</f>
        <v>516.7610193573101</v>
      </c>
      <c r="J9" s="3">
        <f>I9*C6</f>
        <v>470.25252761515225</v>
      </c>
      <c r="K9" s="3">
        <f>J9*(1-G3)</f>
        <v>141.07575828454569</v>
      </c>
      <c r="L9" s="3">
        <f>K9*(1-G4)</f>
        <v>14.107575828454566</v>
      </c>
      <c r="M9" s="3">
        <f>L9*(1-G6)</f>
        <v>10.580681871340925</v>
      </c>
      <c r="N9" s="8">
        <f>M9/B9</f>
        <v>0.010580681871340925</v>
      </c>
    </row>
    <row r="10" ht="12.75">
      <c r="N10" s="8"/>
    </row>
    <row r="11" spans="1:14" ht="12.75">
      <c r="A11" t="s">
        <v>13</v>
      </c>
      <c r="B11">
        <f>B9</f>
        <v>1000</v>
      </c>
      <c r="C11">
        <f>B9</f>
        <v>1000</v>
      </c>
      <c r="D11">
        <f>B9</f>
        <v>1000</v>
      </c>
      <c r="E11">
        <f>B9</f>
        <v>1000</v>
      </c>
      <c r="F11">
        <f>B9</f>
        <v>1000</v>
      </c>
      <c r="G11">
        <f>B9</f>
        <v>1000</v>
      </c>
      <c r="H11">
        <f>B9</f>
        <v>1000</v>
      </c>
      <c r="I11">
        <f>B9</f>
        <v>1000</v>
      </c>
      <c r="J11">
        <f>B11*(1-G5)</f>
        <v>980</v>
      </c>
      <c r="K11" s="3">
        <f>J11*(1-G3)</f>
        <v>294.00000000000006</v>
      </c>
      <c r="L11" s="3">
        <f>K11*(1-G4)</f>
        <v>29.4</v>
      </c>
      <c r="M11" s="3">
        <f>L11*(1-G6)</f>
        <v>22.049999999999997</v>
      </c>
      <c r="N11" s="8">
        <f>M11/B11</f>
        <v>0.022049999999999997</v>
      </c>
    </row>
    <row r="12" ht="12.75">
      <c r="N12" s="8"/>
    </row>
    <row r="13" spans="1:14" ht="12.75">
      <c r="A13" t="s">
        <v>16</v>
      </c>
      <c r="B13">
        <f>B9</f>
        <v>1000</v>
      </c>
      <c r="C13">
        <f>B13*(1-C3)</f>
        <v>960</v>
      </c>
      <c r="D13" s="3">
        <f>C13*(1-C3)</f>
        <v>921.5999999999999</v>
      </c>
      <c r="E13" s="3">
        <f>D13*(1-C3)</f>
        <v>884.7359999999999</v>
      </c>
      <c r="F13" s="3">
        <f>E13*(1-C3)</f>
        <v>849.3465599999998</v>
      </c>
      <c r="G13" s="3">
        <f>F13*C6</f>
        <v>772.9053695999999</v>
      </c>
      <c r="H13" s="3">
        <f>G13*C6</f>
        <v>703.3438863359999</v>
      </c>
      <c r="I13" s="3">
        <f>H13*C6</f>
        <v>640.0429365657599</v>
      </c>
      <c r="J13" s="3">
        <f>I13*C6</f>
        <v>582.4390722748415</v>
      </c>
      <c r="K13" s="3">
        <f>J13*(1-G3)</f>
        <v>174.73172168245247</v>
      </c>
      <c r="L13" s="3">
        <f>K13*(1-G4)</f>
        <v>17.473172168245245</v>
      </c>
      <c r="M13" s="3">
        <f>L13*(1-G6)</f>
        <v>13.104879126183935</v>
      </c>
      <c r="N13" s="8">
        <f>M13/B13</f>
        <v>0.013104879126183935</v>
      </c>
    </row>
    <row r="14" ht="12.75">
      <c r="N14" s="8"/>
    </row>
    <row r="15" spans="1:14" ht="12.75">
      <c r="A15" s="1" t="s">
        <v>27</v>
      </c>
      <c r="I15" t="s">
        <v>25</v>
      </c>
      <c r="L15" s="3">
        <f>L13*K16</f>
        <v>61.15610258885836</v>
      </c>
      <c r="M15" s="3">
        <f>L15*(1-G6)</f>
        <v>45.867076941643774</v>
      </c>
      <c r="N15" s="8">
        <f>M15/B13</f>
        <v>0.045867076941643777</v>
      </c>
    </row>
    <row r="16" spans="1:11" ht="12.75">
      <c r="A16" t="s">
        <v>35</v>
      </c>
      <c r="I16" s="4" t="s">
        <v>29</v>
      </c>
      <c r="K16">
        <v>3.5</v>
      </c>
    </row>
    <row r="17" ht="12.75">
      <c r="A17" t="s">
        <v>36</v>
      </c>
    </row>
    <row r="18" ht="12.75">
      <c r="A18" t="s">
        <v>37</v>
      </c>
    </row>
    <row r="20" ht="12.75">
      <c r="A20" s="1" t="s">
        <v>34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Murphy &amp; Buchal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L. Buchal</dc:creator>
  <cp:keywords/>
  <dc:description/>
  <cp:lastModifiedBy>James L. Buchal</cp:lastModifiedBy>
  <dcterms:created xsi:type="dcterms:W3CDTF">1998-10-18T07:13:51Z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